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15" windowHeight="11700"/>
  </bookViews>
  <sheets>
    <sheet name="ĐÃ KIỂM TRA" sheetId="2" r:id="rId1"/>
    <sheet name="Sheet29" sheetId="29" r:id="rId2"/>
  </sheets>
  <calcPr calcId="144525"/>
</workbook>
</file>

<file path=xl/calcChain.xml><?xml version="1.0" encoding="utf-8"?>
<calcChain xmlns="http://schemas.openxmlformats.org/spreadsheetml/2006/main">
  <c r="E44" i="2" l="1"/>
  <c r="H44" i="2"/>
  <c r="I44" i="2"/>
  <c r="F44" i="2" l="1"/>
  <c r="G44" i="2"/>
  <c r="H20" i="2" l="1"/>
  <c r="I20" i="2" s="1"/>
  <c r="I19" i="2"/>
  <c r="I21" i="2"/>
  <c r="I27" i="2"/>
  <c r="I33" i="2"/>
  <c r="I35" i="2"/>
  <c r="I36" i="2"/>
  <c r="I37" i="2"/>
  <c r="I40" i="2"/>
  <c r="I13" i="2"/>
  <c r="H41" i="2"/>
  <c r="I41" i="2" s="1"/>
  <c r="H39" i="2"/>
  <c r="I39" i="2" s="1"/>
  <c r="H38" i="2"/>
  <c r="I38" i="2" s="1"/>
  <c r="H34" i="2"/>
  <c r="I34" i="2" s="1"/>
  <c r="H32" i="2"/>
  <c r="I32" i="2" s="1"/>
  <c r="H31" i="2"/>
  <c r="I31" i="2" s="1"/>
  <c r="H30" i="2"/>
  <c r="I30" i="2" s="1"/>
  <c r="H29" i="2"/>
  <c r="I29" i="2" s="1"/>
  <c r="H28" i="2"/>
  <c r="I28" i="2" s="1"/>
  <c r="H26" i="2"/>
  <c r="I26" i="2" s="1"/>
  <c r="H25" i="2"/>
  <c r="I25" i="2" s="1"/>
  <c r="H24" i="2"/>
  <c r="I24" i="2" s="1"/>
  <c r="H23" i="2"/>
  <c r="I23" i="2" s="1"/>
  <c r="H22" i="2"/>
  <c r="I22" i="2" s="1"/>
  <c r="H18" i="2"/>
  <c r="I18" i="2" s="1"/>
  <c r="H17" i="2"/>
  <c r="I17" i="2" s="1"/>
  <c r="H16" i="2"/>
  <c r="I16" i="2" s="1"/>
  <c r="H15" i="2"/>
  <c r="I15" i="2" s="1"/>
  <c r="H14" i="2"/>
  <c r="I14" i="2" s="1"/>
</calcChain>
</file>

<file path=xl/sharedStrings.xml><?xml version="1.0" encoding="utf-8"?>
<sst xmlns="http://schemas.openxmlformats.org/spreadsheetml/2006/main" count="115" uniqueCount="91">
  <si>
    <t>DANH SÁCH SINH VIÊN TỐT NGHIỆP THÁNG 7/2018</t>
  </si>
  <si>
    <t>STT</t>
  </si>
  <si>
    <t>MSSV</t>
  </si>
  <si>
    <t>LỚP</t>
  </si>
  <si>
    <t>HỌ VÀ TÊN</t>
  </si>
  <si>
    <t>Trần Thị Hồng Nhung</t>
  </si>
  <si>
    <t xml:space="preserve">DH11KEGL </t>
  </si>
  <si>
    <t xml:space="preserve">DH13KEGL </t>
  </si>
  <si>
    <t>Nguyễn Thúy Duy</t>
  </si>
  <si>
    <t>Phạm Thị Thúy Hiền</t>
  </si>
  <si>
    <t>Nguyễn Thị Mỹ Linh</t>
  </si>
  <si>
    <t xml:space="preserve">DH11LNGL </t>
  </si>
  <si>
    <t>Hồ Tất Linh</t>
  </si>
  <si>
    <t xml:space="preserve">DH13LNGL </t>
  </si>
  <si>
    <t>Nguyễn Văn Tâm</t>
  </si>
  <si>
    <t>Hồ Quốc Thịnh</t>
  </si>
  <si>
    <t>Bùi Quốc Thịnh</t>
  </si>
  <si>
    <t>Tô Thị Thảo Chi</t>
  </si>
  <si>
    <t xml:space="preserve">DH13QMGL </t>
  </si>
  <si>
    <t>Lê Thị Thúy Hằng</t>
  </si>
  <si>
    <t>Hồ Xuân Huy</t>
  </si>
  <si>
    <t xml:space="preserve">DH11NHGL </t>
  </si>
  <si>
    <t xml:space="preserve">DH13NHGL </t>
  </si>
  <si>
    <t xml:space="preserve">DH13QLGL </t>
  </si>
  <si>
    <t xml:space="preserve">DH13BQGL </t>
  </si>
  <si>
    <t>NỢ HP</t>
  </si>
  <si>
    <t>NỢ HL</t>
  </si>
  <si>
    <t>KII (16-17)</t>
  </si>
  <si>
    <t xml:space="preserve">DH11QMGL </t>
  </si>
  <si>
    <t>Rah Lan Gia Kơ</t>
  </si>
  <si>
    <t>Trần Vệt Hùng</t>
  </si>
  <si>
    <t xml:space="preserve">DH12QLGL </t>
  </si>
  <si>
    <t>KII (14-15)</t>
  </si>
  <si>
    <t>sinh học phân tử 244 122;hóa 480+sinh 320 131; hóa 480 132; vật lý 1 326 141;khí tượng 489+côn trùngLN 326+đo đạc 326+sinh học ptu 326 142; côn trùng LN 362 153</t>
  </si>
  <si>
    <t xml:space="preserve">TCC B1 326 (141); TCC B2 326 (142); Sinh học ĐC 326 (151); TCC B2 362 + Di truyền thực vật 362 (152); Các NLY 995 + Nông học ĐC 398 (161); TT HCM 398 (162); Các Nly 995 (163); Khóa luận tốt nghiệp 1.533 + bảo vệ đề cương 219 (172); </t>
  </si>
  <si>
    <t xml:space="preserve">Trắc địa địa cương 702 + Bản đồ học 702 (161); Viễn thám cơ sở 702 (162); </t>
  </si>
  <si>
    <t xml:space="preserve">cơ sở Toán 244 122 </t>
  </si>
  <si>
    <t>cơ sở toán 362 153; KTTC1 489 143; + nguyên lý KT 489 142;  thống kê DN 597+kế toán QT 597+nguyên lý 597 162</t>
  </si>
  <si>
    <t xml:space="preserve">tài chính công 326 151; thống kê DN 543 + TCDN2 362 153; </t>
  </si>
  <si>
    <t xml:space="preserve"> TTHCM 362+KTTC2 543+TCDN2 362 153;  KTHC sự nghiệp 657 171</t>
  </si>
  <si>
    <t>Cac nguyên lý 815 + Sinh học đại cương 326 141; Các nguyên lý 815 + Vật lý 1 326 151; Quân sự I lý thuyết 543 + QS thực hành 543 (152); Các NLy 905 + XSTK 543 + Vly I 362 (153) + Đường lối 597 + xstk 597 +Hóa học ĐC 597 + GDTC 199 +Bệnh hại rừng 398 (161); Sinh học phân tử 398 (162); Vlý I 398 (163); KT lâm sinh 438 (171).</t>
  </si>
  <si>
    <t xml:space="preserve">Lâm sản ngoài gỗ 398 (163); </t>
  </si>
  <si>
    <t xml:space="preserve"> Vly I 326 (151); Đường lối 543 + QS1 lý thuyết 543 + QS thực hành 543 (152); Các NLY 905 + VLY I 362  (153); TT HCM 398 + TCCB1 398 + Bệnh hại rừng 398 + Khí tượng thủy văn rừng 597 (161); Đường lối CM 597 + TT HCM 398 (162);  Lâm sản ngoài gỗ 398 (163).</t>
  </si>
  <si>
    <t>TCC B2 426 + Luật và CS MT 426 (153);  +; Đồ án QLMT 1.032 (171).</t>
  </si>
  <si>
    <t xml:space="preserve"> Mô hình hóa MT 426 + Nước thải và QTxử lý nước thải 426 (153);</t>
  </si>
  <si>
    <t xml:space="preserve">Đường lối 639 (152) + Nước thải và các QTxử lý nước 426 + Luật và CS MT 426 (153); Đường lối 702 (161); + Quản lý chất thải rắn 702 (162);  Đồ án QLMT 1.032 + Thực tập nghề nghiệp 516 (171); </t>
  </si>
  <si>
    <t>Mô hình hóa MT 426 + Nước thải và các QT xử lý nước 426 (153); ISO 1400 468 (162).</t>
  </si>
  <si>
    <t xml:space="preserve">Nước thải và các QTxử lý nước 426 (153); Đồ án QLMT  1.032 (171); </t>
  </si>
  <si>
    <t>PLDC 326 (141);</t>
  </si>
  <si>
    <t xml:space="preserve">Các NLY 815 (141); TT HCM 468 (162); </t>
  </si>
  <si>
    <t xml:space="preserve">TCCB2 362+ Sinh hóa thực vật 362 + Khuyến nông 362 (153);Khóa luận TN 1.533 + Bảo vệ đề cương 219 (171); </t>
  </si>
  <si>
    <t xml:space="preserve">Khóa luận TN 1.533 + Bảo vệ đề cương 219 (171); </t>
  </si>
  <si>
    <t xml:space="preserve">Khóa luận TN 1.533 + Bảo vệ đề cương 219 </t>
  </si>
  <si>
    <t xml:space="preserve"> XSTK 597 (161);  Khóa luận TN 1.533 + Bảo vệ đề cương 219 (171); </t>
  </si>
  <si>
    <t xml:space="preserve"> Khóa luận TN 1.533 + Bảo vệ đề cương 219 (171); </t>
  </si>
  <si>
    <t>Trắc địa địa chính 702 161</t>
  </si>
  <si>
    <t xml:space="preserve">QS 1 lý thuyết 579 (142);  Viễn thám cơ sở 702 (162); </t>
  </si>
  <si>
    <t xml:space="preserve"> Kỹ thuật đại cương 426 (152);</t>
  </si>
  <si>
    <t>Thí nghiệm hóa ĐC 163 (141); Thí nghiệm hóa ĐC 213 (152);</t>
  </si>
  <si>
    <t>TỔNG</t>
  </si>
  <si>
    <t>Phạm Thị Thúy Kiều</t>
  </si>
  <si>
    <t>Huỳnh Công Tư</t>
  </si>
  <si>
    <t xml:space="preserve"> Tạ Thị Ngọc Vàng</t>
  </si>
  <si>
    <t>Phan Thanh Vũ</t>
  </si>
  <si>
    <t xml:space="preserve"> Đoàn Võ Hoàng</t>
  </si>
  <si>
    <t>Nguyễn Thị Quế</t>
  </si>
  <si>
    <t>Phan Huy</t>
  </si>
  <si>
    <t>Lê Thị Như Liễu</t>
  </si>
  <si>
    <t>Phan Văn Thiết</t>
  </si>
  <si>
    <t>Hoàng Thị Huyền Trang</t>
  </si>
  <si>
    <t>Đinh Thị Tố Uyên</t>
  </si>
  <si>
    <t>Phan Thị Mỹ Nhi</t>
  </si>
  <si>
    <t>Nguyễn Châu Thùy Trang</t>
  </si>
  <si>
    <t>Phạm Văn Hà</t>
  </si>
  <si>
    <t>Đặng Trương Hoài An</t>
  </si>
  <si>
    <t>Nguyễn Thị Tuyết Duyên</t>
  </si>
  <si>
    <t>TỔNG CỘNG</t>
  </si>
  <si>
    <t>HK</t>
  </si>
  <si>
    <t>13149968</t>
  </si>
  <si>
    <t>13149841</t>
  </si>
  <si>
    <t>Nguyễn Thị Quỳnh Như</t>
  </si>
  <si>
    <t>Phạm Văn Nghĩa</t>
  </si>
  <si>
    <t>DH13QMNT</t>
  </si>
  <si>
    <r>
      <t xml:space="preserve">Hóa học ĐC </t>
    </r>
    <r>
      <rPr>
        <sz val="12"/>
        <color indexed="10"/>
        <rFont val="Times New Roman"/>
        <family val="1"/>
      </rPr>
      <t>366</t>
    </r>
    <r>
      <rPr>
        <sz val="12"/>
        <rFont val="Times New Roman"/>
        <family val="1"/>
      </rPr>
      <t xml:space="preserve"> (121); Hóa học ĐC  480 (131); </t>
    </r>
  </si>
  <si>
    <t>TẠI PHÂN HIỆU GIA LAI , PHÂN HIỆU NINH THUẬN 
NỢ TÀI SẢN PHÒNG KẾ HOẠCH TÀI CHÍNH
( đã kiểm tra đến hết ngày 30/7/2018)</t>
  </si>
  <si>
    <t xml:space="preserve">TRƯỜNG ĐẠI HỌC NÔNG LÂM TP.HCM </t>
  </si>
  <si>
    <t>CỘNG HÒA XÃ HỘI CHỦ NGHĨA VIỆT NAM</t>
  </si>
  <si>
    <t>PHÒNG ĐÀO TẠO</t>
  </si>
  <si>
    <t>Độc lập - Tự do - Hạnh phúc</t>
  </si>
  <si>
    <t xml:space="preserve"> Lưu ý:  Sinh viên có tên trong danh  sách nợ Phòng Kế hoạch Tài chính vui lòng tải mẫu Phiếu thanh toán tài sản tại
 Website: www.pdt.hcmuaf.edu.vn, đến phòng Kế hoạch Tài chính  để thanh toán công nợ.</t>
  </si>
  <si>
    <t>Tp. Hồ Chí Minh, ngày 30  tháng 07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</si>
</sst>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_$_ ;_ * \(#,##0.00\)_$_ ;_ * &quot;-&quot;??_)_$_ ;_ @_ "/>
    <numFmt numFmtId="165" formatCode="_ * #,##0_)_$_ ;_ * \(#,##0\)_$_ ;_ * &quot;-&quot;??_)_$_ ;_ @_ "/>
  </numFmts>
  <fonts count="11" x14ac:knownFonts="1">
    <font>
      <sz val="12"/>
      <name val="Arial"/>
    </font>
    <font>
      <sz val="12"/>
      <name val="Arial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3" fontId="4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165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3" fontId="3" fillId="0" borderId="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49" fontId="9" fillId="0" borderId="0" xfId="0" applyNumberFormat="1" applyFont="1" applyAlignment="1"/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Comma" xfId="1" builtinId="3"/>
    <cellStyle name="Normal" xfId="0" builtinId="0"/>
    <cellStyle name="Normal 22" xfId="2"/>
    <cellStyle name="Normal 3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19" workbookViewId="0">
      <selection activeCell="J21" sqref="J21"/>
    </sheetView>
  </sheetViews>
  <sheetFormatPr defaultRowHeight="15.75" x14ac:dyDescent="0.25"/>
  <cols>
    <col min="1" max="1" width="3.88671875" style="9" customWidth="1"/>
    <col min="2" max="2" width="9.109375" style="3" customWidth="1"/>
    <col min="3" max="3" width="20.21875" style="3" customWidth="1"/>
    <col min="4" max="4" width="11.6640625" style="3" customWidth="1"/>
    <col min="5" max="5" width="9.33203125" style="4" customWidth="1"/>
    <col min="6" max="6" width="6.5546875" style="3" hidden="1" customWidth="1"/>
    <col min="7" max="7" width="10.21875" style="3" hidden="1" customWidth="1"/>
    <col min="8" max="8" width="12.33203125" style="15" bestFit="1" customWidth="1"/>
    <col min="9" max="9" width="11.21875" style="8" customWidth="1"/>
    <col min="10" max="16384" width="8.88671875" style="3"/>
  </cols>
  <sheetData>
    <row r="1" spans="1:13" x14ac:dyDescent="0.25">
      <c r="A1" s="37" t="s">
        <v>85</v>
      </c>
      <c r="B1" s="37"/>
      <c r="C1" s="37"/>
      <c r="D1" s="37"/>
      <c r="E1" s="37" t="s">
        <v>86</v>
      </c>
      <c r="F1" s="37"/>
      <c r="G1" s="37"/>
      <c r="H1" s="37"/>
      <c r="I1" s="37"/>
      <c r="J1" s="37"/>
      <c r="K1" s="37"/>
      <c r="L1" s="37"/>
      <c r="M1" s="37"/>
    </row>
    <row r="2" spans="1:13" x14ac:dyDescent="0.25">
      <c r="B2" s="9"/>
      <c r="C2" s="32" t="s">
        <v>87</v>
      </c>
      <c r="D2" s="32"/>
      <c r="E2" s="38" t="s">
        <v>88</v>
      </c>
      <c r="F2" s="38"/>
      <c r="G2" s="38"/>
      <c r="H2" s="38"/>
      <c r="I2" s="38"/>
      <c r="J2" s="38"/>
      <c r="K2" s="38"/>
      <c r="L2" s="38"/>
      <c r="M2" s="38"/>
    </row>
    <row r="3" spans="1:13" x14ac:dyDescent="0.25">
      <c r="B3" s="9"/>
      <c r="C3" s="28"/>
      <c r="D3" s="28"/>
      <c r="E3" s="39" t="s">
        <v>90</v>
      </c>
      <c r="F3" s="39"/>
      <c r="G3" s="39"/>
      <c r="H3" s="39"/>
      <c r="I3" s="39"/>
      <c r="J3" s="39"/>
      <c r="K3" s="39"/>
      <c r="L3" s="39"/>
      <c r="M3" s="39"/>
    </row>
    <row r="4" spans="1:13" s="31" customFormat="1" ht="15" x14ac:dyDescent="0.25">
      <c r="A4" s="29"/>
      <c r="B4" s="29"/>
      <c r="C4" s="30"/>
      <c r="D4" s="30"/>
      <c r="E4" s="30"/>
      <c r="F4" s="30"/>
      <c r="G4" s="30"/>
      <c r="H4" s="30"/>
      <c r="J4" s="30"/>
      <c r="K4" s="30"/>
      <c r="L4" s="30"/>
    </row>
    <row r="6" spans="1:13" x14ac:dyDescent="0.25">
      <c r="A6" s="35" t="s">
        <v>0</v>
      </c>
      <c r="B6" s="35"/>
      <c r="C6" s="35"/>
      <c r="D6" s="35"/>
      <c r="E6" s="35"/>
      <c r="F6" s="35"/>
      <c r="G6" s="35"/>
      <c r="H6" s="35"/>
      <c r="I6" s="35"/>
    </row>
    <row r="7" spans="1:13" ht="30.75" customHeight="1" x14ac:dyDescent="0.25">
      <c r="A7" s="36" t="s">
        <v>84</v>
      </c>
      <c r="B7" s="36"/>
      <c r="C7" s="36"/>
      <c r="D7" s="36"/>
      <c r="E7" s="36"/>
      <c r="F7" s="36"/>
      <c r="G7" s="36"/>
      <c r="H7" s="36"/>
      <c r="I7" s="36"/>
    </row>
    <row r="8" spans="1:13" x14ac:dyDescent="0.25">
      <c r="A8" s="41" t="s">
        <v>89</v>
      </c>
      <c r="B8" s="40"/>
      <c r="C8" s="40"/>
      <c r="D8" s="40"/>
      <c r="E8" s="40"/>
      <c r="F8" s="40"/>
      <c r="G8" s="40"/>
      <c r="H8" s="40"/>
      <c r="I8" s="40"/>
    </row>
    <row r="9" spans="1:13" ht="33" customHeight="1" x14ac:dyDescent="0.25">
      <c r="A9" s="40"/>
      <c r="B9" s="40"/>
      <c r="C9" s="40"/>
      <c r="D9" s="40"/>
      <c r="E9" s="40"/>
      <c r="F9" s="40"/>
      <c r="G9" s="40"/>
      <c r="H9" s="40"/>
      <c r="I9" s="40"/>
    </row>
    <row r="10" spans="1:13" x14ac:dyDescent="0.25">
      <c r="I10" s="10"/>
    </row>
    <row r="12" spans="1:13" s="1" customFormat="1" x14ac:dyDescent="0.25">
      <c r="A12" s="7" t="s">
        <v>1</v>
      </c>
      <c r="B12" s="7" t="s">
        <v>2</v>
      </c>
      <c r="C12" s="7" t="s">
        <v>4</v>
      </c>
      <c r="D12" s="7" t="s">
        <v>3</v>
      </c>
      <c r="E12" s="14" t="s">
        <v>25</v>
      </c>
      <c r="F12" s="7" t="s">
        <v>77</v>
      </c>
      <c r="G12" s="34" t="s">
        <v>26</v>
      </c>
      <c r="H12" s="34"/>
      <c r="I12" s="16" t="s">
        <v>59</v>
      </c>
    </row>
    <row r="13" spans="1:13" ht="24" customHeight="1" x14ac:dyDescent="0.25">
      <c r="A13" s="17">
        <v>1</v>
      </c>
      <c r="B13" s="18">
        <v>11123226</v>
      </c>
      <c r="C13" s="18" t="s">
        <v>5</v>
      </c>
      <c r="D13" s="18" t="s">
        <v>6</v>
      </c>
      <c r="E13" s="19">
        <v>0</v>
      </c>
      <c r="F13" s="18"/>
      <c r="G13" s="18" t="s">
        <v>36</v>
      </c>
      <c r="H13" s="11">
        <v>244000</v>
      </c>
      <c r="I13" s="20">
        <f>E13+H13</f>
        <v>244000</v>
      </c>
    </row>
    <row r="14" spans="1:13" ht="24" customHeight="1" x14ac:dyDescent="0.25">
      <c r="A14" s="17">
        <v>2</v>
      </c>
      <c r="B14" s="18">
        <v>13123210</v>
      </c>
      <c r="C14" s="18" t="s">
        <v>8</v>
      </c>
      <c r="D14" s="18" t="s">
        <v>7</v>
      </c>
      <c r="E14" s="19">
        <v>0</v>
      </c>
      <c r="F14" s="18"/>
      <c r="G14" s="21" t="s">
        <v>37</v>
      </c>
      <c r="H14" s="12">
        <f>(362+489+489+597*3)*1000</f>
        <v>3131000</v>
      </c>
      <c r="I14" s="20">
        <f t="shared" ref="I14:I41" si="0">E14+H14</f>
        <v>3131000</v>
      </c>
    </row>
    <row r="15" spans="1:13" ht="24" customHeight="1" x14ac:dyDescent="0.25">
      <c r="A15" s="17">
        <v>3</v>
      </c>
      <c r="B15" s="18">
        <v>13123220</v>
      </c>
      <c r="C15" s="18" t="s">
        <v>9</v>
      </c>
      <c r="D15" s="18" t="s">
        <v>7</v>
      </c>
      <c r="E15" s="19">
        <v>2189000</v>
      </c>
      <c r="F15" s="18"/>
      <c r="G15" s="21" t="s">
        <v>38</v>
      </c>
      <c r="H15" s="12">
        <f>326000+543000+362000</f>
        <v>1231000</v>
      </c>
      <c r="I15" s="20">
        <f t="shared" si="0"/>
        <v>3420000</v>
      </c>
    </row>
    <row r="16" spans="1:13" ht="24" customHeight="1" x14ac:dyDescent="0.25">
      <c r="A16" s="17">
        <v>4</v>
      </c>
      <c r="B16" s="18">
        <v>13123231</v>
      </c>
      <c r="C16" s="18" t="s">
        <v>10</v>
      </c>
      <c r="D16" s="18" t="s">
        <v>7</v>
      </c>
      <c r="E16" s="19">
        <v>0</v>
      </c>
      <c r="F16" s="18"/>
      <c r="G16" s="21" t="s">
        <v>39</v>
      </c>
      <c r="H16" s="12">
        <f>362000*2+543000+657000</f>
        <v>1924000</v>
      </c>
      <c r="I16" s="20">
        <f t="shared" si="0"/>
        <v>1924000</v>
      </c>
    </row>
    <row r="17" spans="1:9" s="5" customFormat="1" ht="24" customHeight="1" x14ac:dyDescent="0.25">
      <c r="A17" s="17">
        <v>5</v>
      </c>
      <c r="B17" s="22">
        <v>11114046</v>
      </c>
      <c r="C17" s="22" t="s">
        <v>12</v>
      </c>
      <c r="D17" s="22" t="s">
        <v>11</v>
      </c>
      <c r="E17" s="23">
        <v>0</v>
      </c>
      <c r="F17" s="22"/>
      <c r="G17" s="24" t="s">
        <v>33</v>
      </c>
      <c r="H17" s="13">
        <f>(244+480+320+480+326+489+326+326+326+362)*1000</f>
        <v>3679000</v>
      </c>
      <c r="I17" s="25">
        <f t="shared" si="0"/>
        <v>3679000</v>
      </c>
    </row>
    <row r="18" spans="1:9" ht="24" customHeight="1" x14ac:dyDescent="0.25">
      <c r="A18" s="17">
        <v>6</v>
      </c>
      <c r="B18" s="18">
        <v>13114256</v>
      </c>
      <c r="C18" s="18" t="s">
        <v>14</v>
      </c>
      <c r="D18" s="18" t="s">
        <v>13</v>
      </c>
      <c r="E18" s="19">
        <v>1990000</v>
      </c>
      <c r="F18" s="18" t="s">
        <v>27</v>
      </c>
      <c r="G18" s="21" t="s">
        <v>40</v>
      </c>
      <c r="H18" s="12">
        <f>(815+326+815+326+543+543+905+543+362+597+597+597+199+398+398+398+438)*1000</f>
        <v>8800000</v>
      </c>
      <c r="I18" s="20">
        <f t="shared" si="0"/>
        <v>10790000</v>
      </c>
    </row>
    <row r="19" spans="1:9" s="5" customFormat="1" ht="24" customHeight="1" x14ac:dyDescent="0.25">
      <c r="A19" s="17">
        <v>7</v>
      </c>
      <c r="B19" s="22">
        <v>13114260</v>
      </c>
      <c r="C19" s="22" t="s">
        <v>15</v>
      </c>
      <c r="D19" s="22" t="s">
        <v>13</v>
      </c>
      <c r="E19" s="23">
        <v>1990000</v>
      </c>
      <c r="F19" s="22" t="s">
        <v>27</v>
      </c>
      <c r="G19" s="24" t="s">
        <v>41</v>
      </c>
      <c r="H19" s="13">
        <v>398000</v>
      </c>
      <c r="I19" s="25">
        <f t="shared" si="0"/>
        <v>2388000</v>
      </c>
    </row>
    <row r="20" spans="1:9" s="5" customFormat="1" ht="24" customHeight="1" x14ac:dyDescent="0.25">
      <c r="A20" s="17">
        <v>8</v>
      </c>
      <c r="B20" s="22">
        <v>13114590</v>
      </c>
      <c r="C20" s="22" t="s">
        <v>16</v>
      </c>
      <c r="D20" s="22" t="s">
        <v>13</v>
      </c>
      <c r="E20" s="23">
        <v>1990000</v>
      </c>
      <c r="F20" s="22" t="s">
        <v>27</v>
      </c>
      <c r="G20" s="24" t="s">
        <v>42</v>
      </c>
      <c r="H20" s="13">
        <f>(326+543+543+543+905+362+398+398+398+597+597+398+398)*1000</f>
        <v>6406000</v>
      </c>
      <c r="I20" s="25">
        <f>E20+H20</f>
        <v>8396000</v>
      </c>
    </row>
    <row r="21" spans="1:9" ht="24" customHeight="1" x14ac:dyDescent="0.25">
      <c r="A21" s="17">
        <v>9</v>
      </c>
      <c r="B21" s="18">
        <v>11149561</v>
      </c>
      <c r="C21" s="18" t="s">
        <v>29</v>
      </c>
      <c r="D21" s="18" t="s">
        <v>28</v>
      </c>
      <c r="E21" s="19">
        <v>3250000</v>
      </c>
      <c r="F21" s="18" t="s">
        <v>32</v>
      </c>
      <c r="G21" s="21"/>
      <c r="H21" s="11">
        <v>0</v>
      </c>
      <c r="I21" s="20">
        <f t="shared" si="0"/>
        <v>3250000</v>
      </c>
    </row>
    <row r="22" spans="1:9" s="5" customFormat="1" ht="24" customHeight="1" x14ac:dyDescent="0.25">
      <c r="A22" s="17">
        <v>10</v>
      </c>
      <c r="B22" s="22">
        <v>13149521</v>
      </c>
      <c r="C22" s="22" t="s">
        <v>17</v>
      </c>
      <c r="D22" s="22" t="s">
        <v>18</v>
      </c>
      <c r="E22" s="23">
        <v>0</v>
      </c>
      <c r="F22" s="22"/>
      <c r="G22" s="24" t="s">
        <v>43</v>
      </c>
      <c r="H22" s="13">
        <f>426000*2+1032000</f>
        <v>1884000</v>
      </c>
      <c r="I22" s="25">
        <f t="shared" si="0"/>
        <v>1884000</v>
      </c>
    </row>
    <row r="23" spans="1:9" s="5" customFormat="1" ht="24" customHeight="1" x14ac:dyDescent="0.25">
      <c r="A23" s="17">
        <v>11</v>
      </c>
      <c r="B23" s="22">
        <v>13149655</v>
      </c>
      <c r="C23" s="22" t="s">
        <v>19</v>
      </c>
      <c r="D23" s="22" t="s">
        <v>18</v>
      </c>
      <c r="E23" s="23">
        <v>0</v>
      </c>
      <c r="F23" s="22"/>
      <c r="G23" s="24" t="s">
        <v>44</v>
      </c>
      <c r="H23" s="13">
        <f>426000*2</f>
        <v>852000</v>
      </c>
      <c r="I23" s="25">
        <f t="shared" si="0"/>
        <v>852000</v>
      </c>
    </row>
    <row r="24" spans="1:9" ht="24" customHeight="1" x14ac:dyDescent="0.25">
      <c r="A24" s="17">
        <v>12</v>
      </c>
      <c r="B24" s="18">
        <v>13149672</v>
      </c>
      <c r="C24" s="18" t="s">
        <v>20</v>
      </c>
      <c r="D24" s="18" t="s">
        <v>18</v>
      </c>
      <c r="E24" s="19">
        <v>2808000</v>
      </c>
      <c r="F24" s="18" t="s">
        <v>27</v>
      </c>
      <c r="G24" s="21" t="s">
        <v>45</v>
      </c>
      <c r="H24" s="11">
        <f>(639000+426000+426000+702000*2+1032000+516000)</f>
        <v>4443000</v>
      </c>
      <c r="I24" s="20">
        <f t="shared" si="0"/>
        <v>7251000</v>
      </c>
    </row>
    <row r="25" spans="1:9" ht="24" customHeight="1" x14ac:dyDescent="0.25">
      <c r="A25" s="17">
        <v>13</v>
      </c>
      <c r="B25" s="18">
        <v>13149686</v>
      </c>
      <c r="C25" s="18" t="s">
        <v>60</v>
      </c>
      <c r="D25" s="18" t="s">
        <v>18</v>
      </c>
      <c r="E25" s="19">
        <v>0</v>
      </c>
      <c r="F25" s="18"/>
      <c r="G25" s="21" t="s">
        <v>46</v>
      </c>
      <c r="H25" s="11">
        <f>426000*2+468000</f>
        <v>1320000</v>
      </c>
      <c r="I25" s="20">
        <f t="shared" si="0"/>
        <v>1320000</v>
      </c>
    </row>
    <row r="26" spans="1:9" s="5" customFormat="1" ht="24" customHeight="1" x14ac:dyDescent="0.25">
      <c r="A26" s="17">
        <v>14</v>
      </c>
      <c r="B26" s="22">
        <v>13149772</v>
      </c>
      <c r="C26" s="22" t="s">
        <v>61</v>
      </c>
      <c r="D26" s="22" t="s">
        <v>18</v>
      </c>
      <c r="E26" s="23">
        <v>2808000</v>
      </c>
      <c r="F26" s="22" t="s">
        <v>27</v>
      </c>
      <c r="G26" s="24" t="s">
        <v>47</v>
      </c>
      <c r="H26" s="13">
        <f>426000+1032000</f>
        <v>1458000</v>
      </c>
      <c r="I26" s="25">
        <f t="shared" si="0"/>
        <v>4266000</v>
      </c>
    </row>
    <row r="27" spans="1:9" ht="24" customHeight="1" x14ac:dyDescent="0.25">
      <c r="A27" s="17">
        <v>15</v>
      </c>
      <c r="B27" s="18">
        <v>13149774</v>
      </c>
      <c r="C27" s="18" t="s">
        <v>62</v>
      </c>
      <c r="D27" s="18" t="s">
        <v>18</v>
      </c>
      <c r="E27" s="19">
        <v>0</v>
      </c>
      <c r="F27" s="18"/>
      <c r="G27" s="21" t="s">
        <v>48</v>
      </c>
      <c r="H27" s="11">
        <v>326000</v>
      </c>
      <c r="I27" s="20">
        <f t="shared" si="0"/>
        <v>326000</v>
      </c>
    </row>
    <row r="28" spans="1:9" s="5" customFormat="1" ht="24" customHeight="1" x14ac:dyDescent="0.25">
      <c r="A28" s="17">
        <v>16</v>
      </c>
      <c r="B28" s="22">
        <v>13149783</v>
      </c>
      <c r="C28" s="22" t="s">
        <v>63</v>
      </c>
      <c r="D28" s="22" t="s">
        <v>18</v>
      </c>
      <c r="E28" s="23">
        <v>0</v>
      </c>
      <c r="F28" s="22"/>
      <c r="G28" s="24" t="s">
        <v>49</v>
      </c>
      <c r="H28" s="13">
        <f>815000+468000</f>
        <v>1283000</v>
      </c>
      <c r="I28" s="25">
        <f t="shared" si="0"/>
        <v>1283000</v>
      </c>
    </row>
    <row r="29" spans="1:9" s="5" customFormat="1" ht="24" customHeight="1" x14ac:dyDescent="0.25">
      <c r="A29" s="17">
        <v>17</v>
      </c>
      <c r="B29" s="22">
        <v>11113351</v>
      </c>
      <c r="C29" s="22" t="s">
        <v>64</v>
      </c>
      <c r="D29" s="22" t="s">
        <v>21</v>
      </c>
      <c r="E29" s="23">
        <v>0</v>
      </c>
      <c r="F29" s="22"/>
      <c r="G29" s="24" t="s">
        <v>83</v>
      </c>
      <c r="H29" s="13">
        <f>366000+480000</f>
        <v>846000</v>
      </c>
      <c r="I29" s="25">
        <f t="shared" si="0"/>
        <v>846000</v>
      </c>
    </row>
    <row r="30" spans="1:9" s="5" customFormat="1" ht="24" customHeight="1" x14ac:dyDescent="0.25">
      <c r="A30" s="17">
        <v>18</v>
      </c>
      <c r="B30" s="22">
        <v>13113294</v>
      </c>
      <c r="C30" s="22" t="s">
        <v>65</v>
      </c>
      <c r="D30" s="22" t="s">
        <v>22</v>
      </c>
      <c r="E30" s="23">
        <v>0</v>
      </c>
      <c r="F30" s="22"/>
      <c r="G30" s="24" t="s">
        <v>34</v>
      </c>
      <c r="H30" s="13">
        <f>(326*3+362*2+995+398+398+995+1533+219)*1000</f>
        <v>6240000</v>
      </c>
      <c r="I30" s="25">
        <f t="shared" si="0"/>
        <v>6240000</v>
      </c>
    </row>
    <row r="31" spans="1:9" s="5" customFormat="1" ht="24" customHeight="1" x14ac:dyDescent="0.25">
      <c r="A31" s="17">
        <v>19</v>
      </c>
      <c r="B31" s="22">
        <v>13113354</v>
      </c>
      <c r="C31" s="22" t="s">
        <v>66</v>
      </c>
      <c r="D31" s="22" t="s">
        <v>22</v>
      </c>
      <c r="E31" s="23">
        <v>0</v>
      </c>
      <c r="F31" s="22"/>
      <c r="G31" s="24" t="s">
        <v>50</v>
      </c>
      <c r="H31" s="13">
        <f>(362*3+1533+219)*1000</f>
        <v>2838000</v>
      </c>
      <c r="I31" s="25">
        <f t="shared" si="0"/>
        <v>2838000</v>
      </c>
    </row>
    <row r="32" spans="1:9" s="5" customFormat="1" ht="24" customHeight="1" x14ac:dyDescent="0.25">
      <c r="A32" s="17">
        <v>20</v>
      </c>
      <c r="B32" s="22">
        <v>13113362</v>
      </c>
      <c r="C32" s="22" t="s">
        <v>67</v>
      </c>
      <c r="D32" s="22" t="s">
        <v>22</v>
      </c>
      <c r="E32" s="23">
        <v>0</v>
      </c>
      <c r="F32" s="22"/>
      <c r="G32" s="24" t="s">
        <v>51</v>
      </c>
      <c r="H32" s="13">
        <f>1533000+219000</f>
        <v>1752000</v>
      </c>
      <c r="I32" s="25">
        <f t="shared" si="0"/>
        <v>1752000</v>
      </c>
    </row>
    <row r="33" spans="1:9" s="5" customFormat="1" ht="24" customHeight="1" x14ac:dyDescent="0.25">
      <c r="A33" s="17">
        <v>21</v>
      </c>
      <c r="B33" s="22">
        <v>13113403</v>
      </c>
      <c r="C33" s="22" t="s">
        <v>68</v>
      </c>
      <c r="D33" s="22" t="s">
        <v>22</v>
      </c>
      <c r="E33" s="23">
        <v>0</v>
      </c>
      <c r="F33" s="22"/>
      <c r="G33" s="24" t="s">
        <v>52</v>
      </c>
      <c r="H33" s="13">
        <v>1752000</v>
      </c>
      <c r="I33" s="25">
        <f t="shared" si="0"/>
        <v>1752000</v>
      </c>
    </row>
    <row r="34" spans="1:9" s="5" customFormat="1" ht="24" customHeight="1" x14ac:dyDescent="0.25">
      <c r="A34" s="17">
        <v>22</v>
      </c>
      <c r="B34" s="22">
        <v>13113418</v>
      </c>
      <c r="C34" s="22" t="s">
        <v>69</v>
      </c>
      <c r="D34" s="22" t="s">
        <v>22</v>
      </c>
      <c r="E34" s="23">
        <v>0</v>
      </c>
      <c r="F34" s="22"/>
      <c r="G34" s="24" t="s">
        <v>53</v>
      </c>
      <c r="H34" s="13">
        <f>1752000+597000</f>
        <v>2349000</v>
      </c>
      <c r="I34" s="25">
        <f t="shared" si="0"/>
        <v>2349000</v>
      </c>
    </row>
    <row r="35" spans="1:9" s="5" customFormat="1" ht="24" customHeight="1" x14ac:dyDescent="0.25">
      <c r="A35" s="17">
        <v>23</v>
      </c>
      <c r="B35" s="22">
        <v>13113435</v>
      </c>
      <c r="C35" s="22" t="s">
        <v>70</v>
      </c>
      <c r="D35" s="22" t="s">
        <v>22</v>
      </c>
      <c r="E35" s="23">
        <v>0</v>
      </c>
      <c r="F35" s="22"/>
      <c r="G35" s="24" t="s">
        <v>54</v>
      </c>
      <c r="H35" s="13">
        <v>1752000</v>
      </c>
      <c r="I35" s="25">
        <f t="shared" si="0"/>
        <v>1752000</v>
      </c>
    </row>
    <row r="36" spans="1:9" s="5" customFormat="1" ht="24" customHeight="1" x14ac:dyDescent="0.25">
      <c r="A36" s="17">
        <v>24</v>
      </c>
      <c r="B36" s="22">
        <v>13113450</v>
      </c>
      <c r="C36" s="22" t="s">
        <v>71</v>
      </c>
      <c r="D36" s="22" t="s">
        <v>22</v>
      </c>
      <c r="E36" s="23">
        <v>0</v>
      </c>
      <c r="F36" s="22"/>
      <c r="G36" s="24" t="s">
        <v>54</v>
      </c>
      <c r="H36" s="13">
        <v>1752000</v>
      </c>
      <c r="I36" s="25">
        <f t="shared" si="0"/>
        <v>1752000</v>
      </c>
    </row>
    <row r="37" spans="1:9" s="5" customFormat="1" ht="24" customHeight="1" x14ac:dyDescent="0.25">
      <c r="A37" s="17">
        <v>25</v>
      </c>
      <c r="B37" s="22">
        <v>12124400</v>
      </c>
      <c r="C37" s="22" t="s">
        <v>30</v>
      </c>
      <c r="D37" s="22" t="s">
        <v>31</v>
      </c>
      <c r="E37" s="23">
        <v>0</v>
      </c>
      <c r="F37" s="22"/>
      <c r="G37" s="24" t="s">
        <v>55</v>
      </c>
      <c r="H37" s="13">
        <v>702000</v>
      </c>
      <c r="I37" s="25">
        <f t="shared" si="0"/>
        <v>702000</v>
      </c>
    </row>
    <row r="38" spans="1:9" s="5" customFormat="1" ht="24" customHeight="1" x14ac:dyDescent="0.25">
      <c r="A38" s="17">
        <v>26</v>
      </c>
      <c r="B38" s="22">
        <v>13124691</v>
      </c>
      <c r="C38" s="22" t="s">
        <v>72</v>
      </c>
      <c r="D38" s="22" t="s">
        <v>23</v>
      </c>
      <c r="E38" s="23">
        <v>0</v>
      </c>
      <c r="F38" s="22"/>
      <c r="G38" s="24" t="s">
        <v>56</v>
      </c>
      <c r="H38" s="13">
        <f>597000+702000</f>
        <v>1299000</v>
      </c>
      <c r="I38" s="25">
        <f t="shared" si="0"/>
        <v>1299000</v>
      </c>
    </row>
    <row r="39" spans="1:9" s="5" customFormat="1" ht="24" customHeight="1" x14ac:dyDescent="0.25">
      <c r="A39" s="17">
        <v>27</v>
      </c>
      <c r="B39" s="22">
        <v>13124737</v>
      </c>
      <c r="C39" s="22" t="s">
        <v>73</v>
      </c>
      <c r="D39" s="22" t="s">
        <v>23</v>
      </c>
      <c r="E39" s="23">
        <v>0</v>
      </c>
      <c r="F39" s="22"/>
      <c r="G39" s="24" t="s">
        <v>35</v>
      </c>
      <c r="H39" s="13">
        <f>702*3000</f>
        <v>2106000</v>
      </c>
      <c r="I39" s="25">
        <f t="shared" si="0"/>
        <v>2106000</v>
      </c>
    </row>
    <row r="40" spans="1:9" s="5" customFormat="1" ht="24" customHeight="1" x14ac:dyDescent="0.25">
      <c r="A40" s="17">
        <v>28</v>
      </c>
      <c r="B40" s="22">
        <v>13125687</v>
      </c>
      <c r="C40" s="22" t="s">
        <v>74</v>
      </c>
      <c r="D40" s="22" t="s">
        <v>24</v>
      </c>
      <c r="E40" s="23">
        <v>0</v>
      </c>
      <c r="F40" s="22"/>
      <c r="G40" s="24" t="s">
        <v>57</v>
      </c>
      <c r="H40" s="13">
        <v>426000</v>
      </c>
      <c r="I40" s="25">
        <f t="shared" si="0"/>
        <v>426000</v>
      </c>
    </row>
    <row r="41" spans="1:9" s="5" customFormat="1" ht="24" customHeight="1" x14ac:dyDescent="0.25">
      <c r="A41" s="17">
        <v>29</v>
      </c>
      <c r="B41" s="22">
        <v>13125699</v>
      </c>
      <c r="C41" s="22" t="s">
        <v>75</v>
      </c>
      <c r="D41" s="22" t="s">
        <v>24</v>
      </c>
      <c r="E41" s="23">
        <v>0</v>
      </c>
      <c r="F41" s="22"/>
      <c r="G41" s="24" t="s">
        <v>58</v>
      </c>
      <c r="H41" s="13">
        <f>163000+213000</f>
        <v>376000</v>
      </c>
      <c r="I41" s="25">
        <f t="shared" si="0"/>
        <v>376000</v>
      </c>
    </row>
    <row r="42" spans="1:9" s="5" customFormat="1" ht="24" customHeight="1" x14ac:dyDescent="0.25">
      <c r="A42" s="17">
        <v>30</v>
      </c>
      <c r="B42" s="26" t="s">
        <v>79</v>
      </c>
      <c r="C42" s="26" t="s">
        <v>80</v>
      </c>
      <c r="D42" s="26" t="s">
        <v>82</v>
      </c>
      <c r="E42" s="23">
        <v>0</v>
      </c>
      <c r="F42" s="22"/>
      <c r="G42" s="24"/>
      <c r="H42" s="27">
        <v>1290000</v>
      </c>
      <c r="I42" s="33">
        <v>1290000</v>
      </c>
    </row>
    <row r="43" spans="1:9" s="5" customFormat="1" ht="24" customHeight="1" x14ac:dyDescent="0.25">
      <c r="A43" s="17">
        <v>31</v>
      </c>
      <c r="B43" s="26" t="s">
        <v>78</v>
      </c>
      <c r="C43" s="26" t="s">
        <v>81</v>
      </c>
      <c r="D43" s="26" t="s">
        <v>82</v>
      </c>
      <c r="E43" s="23">
        <v>0</v>
      </c>
      <c r="F43" s="22"/>
      <c r="G43" s="24"/>
      <c r="H43" s="27">
        <v>1290000</v>
      </c>
      <c r="I43" s="33">
        <v>1290000</v>
      </c>
    </row>
    <row r="44" spans="1:9" s="2" customFormat="1" ht="24" customHeight="1" x14ac:dyDescent="0.25">
      <c r="A44" s="34" t="s">
        <v>76</v>
      </c>
      <c r="B44" s="34"/>
      <c r="C44" s="34"/>
      <c r="D44" s="34"/>
      <c r="E44" s="6">
        <f>SUM(E13:E43)</f>
        <v>17025000</v>
      </c>
      <c r="F44" s="6">
        <f>SUM(F13:F41)</f>
        <v>0</v>
      </c>
      <c r="G44" s="6">
        <f>SUM(G13:G41)</f>
        <v>0</v>
      </c>
      <c r="H44" s="14">
        <f>SUM(H13:H43)</f>
        <v>64149000</v>
      </c>
      <c r="I44" s="14">
        <f>SUM(I13:I43)</f>
        <v>81174000</v>
      </c>
    </row>
  </sheetData>
  <mergeCells count="9">
    <mergeCell ref="G12:H12"/>
    <mergeCell ref="A44:D44"/>
    <mergeCell ref="A6:I6"/>
    <mergeCell ref="A7:I7"/>
    <mergeCell ref="A1:D1"/>
    <mergeCell ref="E1:M1"/>
    <mergeCell ref="E2:M2"/>
    <mergeCell ref="E3:M3"/>
    <mergeCell ref="A8:I9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ĐÃ KIỂM TRA</vt:lpstr>
      <vt:lpstr>Sheet29</vt:lpstr>
    </vt:vector>
  </TitlesOfParts>
  <Company>- ETH0 -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HoangTu</cp:lastModifiedBy>
  <cp:lastPrinted>2018-08-06T01:35:15Z</cp:lastPrinted>
  <dcterms:created xsi:type="dcterms:W3CDTF">2018-07-11T03:22:55Z</dcterms:created>
  <dcterms:modified xsi:type="dcterms:W3CDTF">2018-08-06T08:39:06Z</dcterms:modified>
</cp:coreProperties>
</file>